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sonsim/Desktop/"/>
    </mc:Choice>
  </mc:AlternateContent>
  <xr:revisionPtr revIDLastSave="0" documentId="8_{F167CE12-A9CA-D84D-B33B-B2AED4095A05}" xr6:coauthVersionLast="45" xr6:coauthVersionMax="45" xr10:uidLastSave="{00000000-0000-0000-0000-000000000000}"/>
  <bookViews>
    <workbookView xWindow="4640" yWindow="560" windowWidth="27120" windowHeight="16540" xr2:uid="{994D7724-7932-8348-BFA4-F1C7B00D8518}"/>
  </bookViews>
  <sheets>
    <sheet name="Cost Analysis Dat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D3" i="2"/>
  <c r="E3" i="2"/>
  <c r="D5" i="2"/>
  <c r="F5" i="2" s="1"/>
  <c r="D6" i="2"/>
  <c r="D10" i="2"/>
  <c r="F12" i="2"/>
</calcChain>
</file>

<file path=xl/sharedStrings.xml><?xml version="1.0" encoding="utf-8"?>
<sst xmlns="http://schemas.openxmlformats.org/spreadsheetml/2006/main" count="166" uniqueCount="79">
  <si>
    <r>
      <t>Facility project cost: $110 million (</t>
    </r>
    <r>
      <rPr>
        <b/>
        <sz val="12"/>
        <rFont val="Calibri"/>
        <family val="2"/>
      </rPr>
      <t>2016</t>
    </r>
    <r>
      <rPr>
        <sz val="12"/>
        <color theme="1"/>
        <rFont val="Calibri"/>
        <family val="2"/>
      </rPr>
      <t>)</t>
    </r>
  </si>
  <si>
    <t>n/a</t>
  </si>
  <si>
    <t>N</t>
  </si>
  <si>
    <t>Unbuilt</t>
  </si>
  <si>
    <t>Groundwater Reliabiltiy Improvement Project (Albert Robles Center)</t>
  </si>
  <si>
    <t xml:space="preserve">Took higher end cost estimate. </t>
  </si>
  <si>
    <r>
      <t>Estimated total project cost range is between $110 and $150 million (</t>
    </r>
    <r>
      <rPr>
        <b/>
        <sz val="12"/>
        <rFont val="Calibri"/>
        <family val="2"/>
      </rPr>
      <t>2019</t>
    </r>
    <r>
      <rPr>
        <sz val="12"/>
        <color theme="1"/>
        <rFont val="Calibri"/>
        <family val="2"/>
      </rPr>
      <t>).</t>
    </r>
  </si>
  <si>
    <t>El Paso Advanced Water Purification Facility</t>
  </si>
  <si>
    <t>Cost of expansion is cost opinion, not included.</t>
  </si>
  <si>
    <r>
      <t>Advanced Water Purification Facilty cost (</t>
    </r>
    <r>
      <rPr>
        <b/>
        <sz val="12"/>
        <rFont val="Calibri"/>
        <family val="2"/>
      </rPr>
      <t>2016</t>
    </r>
    <r>
      <rPr>
        <sz val="12"/>
        <color theme="1"/>
        <rFont val="Calibri"/>
        <family val="2"/>
      </rPr>
      <t>): $46 million; O&amp;M cost: $2.5 milion; Expansion from 5 mgd to 7 mgd cost: $32.5 million (</t>
    </r>
    <r>
      <rPr>
        <b/>
        <sz val="12"/>
        <rFont val="Calibri"/>
        <family val="2"/>
      </rPr>
      <t>2018</t>
    </r>
    <r>
      <rPr>
        <sz val="12"/>
        <color theme="1"/>
        <rFont val="Calibri"/>
        <family val="2"/>
      </rPr>
      <t xml:space="preserve">) </t>
    </r>
  </si>
  <si>
    <t>Y</t>
  </si>
  <si>
    <t>Pure Water Monterey</t>
  </si>
  <si>
    <r>
      <t>Treatment facility cost estimates: $17-31 million (</t>
    </r>
    <r>
      <rPr>
        <b/>
        <sz val="12"/>
        <rFont val="Calibri"/>
        <family val="2"/>
      </rPr>
      <t>2019</t>
    </r>
    <r>
      <rPr>
        <sz val="12"/>
        <color theme="1"/>
        <rFont val="Calibri"/>
        <family val="2"/>
      </rPr>
      <t>); distribution infrastructure: $11-19 million (2019); Annual O&amp;M: $1.8-2.3 million (2019)</t>
    </r>
  </si>
  <si>
    <t>City of Pismo Beach Central Coast Blue</t>
  </si>
  <si>
    <t>Engineer estimated cost.</t>
  </si>
  <si>
    <r>
      <t>Facility cost: $48 million (</t>
    </r>
    <r>
      <rPr>
        <b/>
        <sz val="12"/>
        <rFont val="Calibri"/>
        <family val="2"/>
      </rPr>
      <t>2019</t>
    </r>
    <r>
      <rPr>
        <sz val="12"/>
        <color theme="1"/>
        <rFont val="Calibri"/>
        <family val="2"/>
      </rPr>
      <t>), Total project cost: $84.2 million (</t>
    </r>
    <r>
      <rPr>
        <b/>
        <sz val="12"/>
        <rFont val="Calibri"/>
        <family val="2"/>
      </rPr>
      <t>2020</t>
    </r>
    <r>
      <rPr>
        <sz val="12"/>
        <color theme="1"/>
        <rFont val="Calibri"/>
        <family val="2"/>
      </rPr>
      <t>)</t>
    </r>
  </si>
  <si>
    <t>Pure Water Oceanside</t>
  </si>
  <si>
    <t xml:space="preserve">Feasibility cost estimate. Estimate includes pump and conveyance (pipeline) costs. </t>
  </si>
  <si>
    <r>
      <t>Total project cost: $23.2 million (</t>
    </r>
    <r>
      <rPr>
        <b/>
        <sz val="12"/>
        <rFont val="Calibri"/>
        <family val="2"/>
      </rPr>
      <t>2019</t>
    </r>
    <r>
      <rPr>
        <sz val="12"/>
        <color theme="1"/>
        <rFont val="Calibri"/>
        <family val="2"/>
      </rPr>
      <t>)</t>
    </r>
  </si>
  <si>
    <t>Carpinteria Valley Water District Advanced Purification Project</t>
  </si>
  <si>
    <t xml:space="preserve">Feasibility cost estimate. </t>
  </si>
  <si>
    <r>
      <t>Total project cost: $43.7 million (</t>
    </r>
    <r>
      <rPr>
        <b/>
        <sz val="12"/>
        <rFont val="Calibri"/>
        <family val="2"/>
      </rPr>
      <t>2019</t>
    </r>
    <r>
      <rPr>
        <sz val="12"/>
        <color theme="1"/>
        <rFont val="Calibri"/>
        <family val="2"/>
      </rPr>
      <t>)</t>
    </r>
  </si>
  <si>
    <t>Big Bear Area Regional Wastewater Agency Replenish Big Bear</t>
  </si>
  <si>
    <r>
      <t>Total capital costs (</t>
    </r>
    <r>
      <rPr>
        <b/>
        <sz val="12"/>
        <rFont val="Calibri"/>
        <family val="2"/>
      </rPr>
      <t>2015</t>
    </r>
    <r>
      <rPr>
        <sz val="12"/>
        <color theme="1"/>
        <rFont val="Calibri"/>
        <family val="2"/>
      </rPr>
      <t>): $5 million; including $1.4 million upgrade to WWTP; O&amp;M costs: $350,000/year</t>
    </r>
  </si>
  <si>
    <t>Demonstration Project</t>
  </si>
  <si>
    <t>Village of Cloudcroft DPR Project</t>
  </si>
  <si>
    <t xml:space="preserve">Operated from 2018 to 2020. </t>
  </si>
  <si>
    <r>
      <t>Total program cost: $3.7 million (</t>
    </r>
    <r>
      <rPr>
        <b/>
        <sz val="12"/>
        <rFont val="Calibri"/>
        <family val="2"/>
      </rPr>
      <t>2017</t>
    </r>
    <r>
      <rPr>
        <sz val="12"/>
        <color theme="1"/>
        <rFont val="Calibri"/>
        <family val="2"/>
      </rPr>
      <t>)</t>
    </r>
  </si>
  <si>
    <t>City of Daytona Beach Direct Potable Reuse Demo Test System</t>
  </si>
  <si>
    <r>
      <t>Total project cost: $1 mill (</t>
    </r>
    <r>
      <rPr>
        <b/>
        <sz val="12"/>
        <rFont val="Calibri"/>
        <family val="2"/>
      </rPr>
      <t>2016</t>
    </r>
    <r>
      <rPr>
        <sz val="12"/>
        <color theme="1"/>
        <rFont val="Calibri"/>
        <family val="2"/>
      </rPr>
      <t>)</t>
    </r>
  </si>
  <si>
    <t>City of Altamonte Springs pureALTA</t>
  </si>
  <si>
    <r>
      <t>Total project cost: $80 million (</t>
    </r>
    <r>
      <rPr>
        <b/>
        <sz val="12"/>
        <rFont val="Calibri"/>
        <family val="2"/>
      </rPr>
      <t>2012</t>
    </r>
    <r>
      <rPr>
        <sz val="12"/>
        <color theme="1"/>
        <rFont val="Calibri"/>
        <family val="2"/>
      </rPr>
      <t>)</t>
    </r>
  </si>
  <si>
    <t>City of Oxnard Advanced Water Treatment Facility</t>
  </si>
  <si>
    <r>
      <t>Pilot program cost: $1.7 million (</t>
    </r>
    <r>
      <rPr>
        <b/>
        <sz val="12"/>
        <rFont val="Calibri"/>
        <family val="2"/>
      </rPr>
      <t>2009</t>
    </r>
    <r>
      <rPr>
        <sz val="12"/>
        <color theme="1"/>
        <rFont val="Calibri"/>
        <family val="2"/>
      </rPr>
      <t>)</t>
    </r>
  </si>
  <si>
    <t>Pilot Study</t>
  </si>
  <si>
    <t>Miami-Dade County Coastal Wetlands Rehydration Demonstration Pilot Project</t>
  </si>
  <si>
    <r>
      <t>Pilot program cost: $0.3 million (</t>
    </r>
    <r>
      <rPr>
        <b/>
        <sz val="12"/>
        <rFont val="Calibri"/>
        <family val="2"/>
      </rPr>
      <t>2007</t>
    </r>
    <r>
      <rPr>
        <sz val="12"/>
        <color theme="1"/>
        <rFont val="Calibri"/>
        <family val="2"/>
      </rPr>
      <t>)</t>
    </r>
  </si>
  <si>
    <t>City of Plantation Advanced Wastewater Treatment Pilot</t>
  </si>
  <si>
    <t>Estimated cost.</t>
  </si>
  <si>
    <r>
      <t>Demonstration cost: $0.2 million (</t>
    </r>
    <r>
      <rPr>
        <b/>
        <sz val="12"/>
        <rFont val="Calibri"/>
        <family val="2"/>
      </rPr>
      <t>2016</t>
    </r>
    <r>
      <rPr>
        <sz val="12"/>
        <color theme="1"/>
        <rFont val="Calibri"/>
        <family val="2"/>
      </rPr>
      <t>)</t>
    </r>
  </si>
  <si>
    <t>Hillsborough County Direct Potable Reuse Demonstration</t>
  </si>
  <si>
    <r>
      <t>Planning/design,construction permitting cost: $82 million (</t>
    </r>
    <r>
      <rPr>
        <b/>
        <sz val="12"/>
        <rFont val="Calibri"/>
        <family val="2"/>
      </rPr>
      <t>2015</t>
    </r>
    <r>
      <rPr>
        <sz val="12"/>
        <color theme="1"/>
        <rFont val="Calibri"/>
        <family val="2"/>
      </rPr>
      <t>)</t>
    </r>
  </si>
  <si>
    <t>Operational</t>
  </si>
  <si>
    <t>City of Abilene Hamby Water Reclamation Facility and Indirect Reuse Project</t>
  </si>
  <si>
    <t>Expansion cost to 130 mgd not included. O&amp;M cost estimate (see GWRS FAQs).</t>
  </si>
  <si>
    <r>
      <t>Initial phase of 70 mgd: $481 million (</t>
    </r>
    <r>
      <rPr>
        <b/>
        <sz val="12"/>
        <rFont val="Calibri"/>
        <family val="2"/>
      </rPr>
      <t>2008</t>
    </r>
    <r>
      <rPr>
        <sz val="12"/>
        <color theme="1"/>
        <rFont val="Calibri"/>
        <family val="2"/>
      </rPr>
      <t>); Expansion to 100 mgd: $142.7 million (</t>
    </r>
    <r>
      <rPr>
        <b/>
        <sz val="12"/>
        <rFont val="Calibri"/>
        <family val="2"/>
      </rPr>
      <t>2012</t>
    </r>
    <r>
      <rPr>
        <sz val="12"/>
        <color theme="1"/>
        <rFont val="Calibri"/>
        <family val="2"/>
      </rPr>
      <t>)</t>
    </r>
  </si>
  <si>
    <t>Orange County Groundwater Replenishment System</t>
  </si>
  <si>
    <t>Treatment facility cost: $72 million (2014)</t>
  </si>
  <si>
    <t>Silicon Valley Advanced Purification Center</t>
  </si>
  <si>
    <r>
      <t>Treatment facility cost: $23 million (</t>
    </r>
    <r>
      <rPr>
        <b/>
        <sz val="12"/>
        <rFont val="Calibri"/>
        <family val="2"/>
      </rPr>
      <t>2002</t>
    </r>
    <r>
      <rPr>
        <sz val="12"/>
        <color theme="1"/>
        <rFont val="Calibri"/>
        <family val="2"/>
      </rPr>
      <t>). Expansion from 5 mgd to 12 mgd: $50 million (</t>
    </r>
    <r>
      <rPr>
        <b/>
        <sz val="12"/>
        <rFont val="Calibri"/>
        <family val="2"/>
      </rPr>
      <t>2016</t>
    </r>
    <r>
      <rPr>
        <sz val="12"/>
        <color theme="1"/>
        <rFont val="Calibri"/>
        <family val="2"/>
      </rPr>
      <t>)</t>
    </r>
  </si>
  <si>
    <t>Dominguez Gap Barrier (Terminal Island Water Reclamation Plant)</t>
  </si>
  <si>
    <t xml:space="preserve">Note the operating costs were from design report. </t>
  </si>
  <si>
    <r>
      <t>Treatment facility cost: $14 million (</t>
    </r>
    <r>
      <rPr>
        <b/>
        <sz val="12"/>
        <rFont val="Calibri"/>
        <family val="2"/>
      </rPr>
      <t>2013</t>
    </r>
    <r>
      <rPr>
        <sz val="12"/>
        <color theme="1"/>
        <rFont val="Calibri"/>
        <family val="2"/>
      </rPr>
      <t>)</t>
    </r>
  </si>
  <si>
    <t>Big Spring Colorado River Municipal Water District</t>
  </si>
  <si>
    <r>
      <t>Total project cost: $6.2 million (</t>
    </r>
    <r>
      <rPr>
        <b/>
        <sz val="12"/>
        <rFont val="Calibri"/>
        <family val="2"/>
      </rPr>
      <t>2009</t>
    </r>
    <r>
      <rPr>
        <sz val="12"/>
        <color theme="1"/>
        <rFont val="Calibri"/>
        <family val="2"/>
      </rPr>
      <t>)</t>
    </r>
  </si>
  <si>
    <t>City of Tenino Class A Reclaimed Water Facility</t>
  </si>
  <si>
    <t>At time of publication, O&amp;M and total construction costs were estimates. Only initial phase had been constructed.</t>
  </si>
  <si>
    <r>
      <t>Initial phase construction: $17 million (2001-2005); total construction cost: $52.2 million (</t>
    </r>
    <r>
      <rPr>
        <b/>
        <sz val="12"/>
        <rFont val="Calibri"/>
        <family val="2"/>
      </rPr>
      <t>2014</t>
    </r>
    <r>
      <rPr>
        <sz val="12"/>
        <color theme="1"/>
        <rFont val="Calibri"/>
        <family val="2"/>
      </rPr>
      <t>); planning and design $5.96 million (2014); O&amp;M: $4.8 million/yr (2014)</t>
    </r>
  </si>
  <si>
    <t>Los Alamitos Barrier Water Replenishment (Leo J Vander Lans Water Treatment Facility)</t>
  </si>
  <si>
    <t>Constructed $100 million below budget.</t>
  </si>
  <si>
    <r>
      <t>Total plant cost: $659 million (</t>
    </r>
    <r>
      <rPr>
        <b/>
        <sz val="12"/>
        <rFont val="Calibri"/>
        <family val="2"/>
      </rPr>
      <t>2010</t>
    </r>
    <r>
      <rPr>
        <sz val="12"/>
        <color theme="1"/>
        <rFont val="Calibri"/>
        <family val="2"/>
      </rPr>
      <t>); $160 million pipeline (2010)</t>
    </r>
  </si>
  <si>
    <t>Prairie Water Project</t>
  </si>
  <si>
    <r>
      <t>$200 million initial plan construction (</t>
    </r>
    <r>
      <rPr>
        <b/>
        <sz val="12"/>
        <rFont val="Calibri"/>
        <family val="2"/>
      </rPr>
      <t>1999</t>
    </r>
    <r>
      <rPr>
        <sz val="12"/>
        <color theme="1"/>
        <rFont val="Calibri"/>
        <family val="2"/>
      </rPr>
      <t>); $350 million facility expansion (</t>
    </r>
    <r>
      <rPr>
        <b/>
        <sz val="12"/>
        <rFont val="Calibri"/>
        <family val="2"/>
      </rPr>
      <t>2006</t>
    </r>
    <r>
      <rPr>
        <sz val="12"/>
        <color theme="1"/>
        <rFont val="Calibri"/>
        <family val="2"/>
      </rPr>
      <t>); $72 million pipeline (2010)</t>
    </r>
  </si>
  <si>
    <t>Gwinnett County (F. Wayne Hill)</t>
  </si>
  <si>
    <r>
      <t>Capital cost: $33 million (</t>
    </r>
    <r>
      <rPr>
        <b/>
        <sz val="12"/>
        <rFont val="Calibri"/>
        <family val="2"/>
      </rPr>
      <t>1985</t>
    </r>
    <r>
      <rPr>
        <sz val="12"/>
        <color theme="1"/>
        <rFont val="Calibri"/>
        <family val="2"/>
      </rPr>
      <t>); treatment cost: $1.54/kgal (2015)</t>
    </r>
  </si>
  <si>
    <t>Hueco Bolson Recharge Project (Fred Hervey Water Reclamation Plant)</t>
  </si>
  <si>
    <r>
      <t>Total project cost (</t>
    </r>
    <r>
      <rPr>
        <b/>
        <sz val="12"/>
        <rFont val="Calibri"/>
        <family val="2"/>
      </rPr>
      <t>1979</t>
    </r>
    <r>
      <rPr>
        <sz val="12"/>
        <color theme="1"/>
        <rFont val="Calibri"/>
        <family val="2"/>
      </rPr>
      <t xml:space="preserve">-1993): $34.3 million, Design &amp; Construction: $19.8 million O&amp;M: $8.4 million </t>
    </r>
  </si>
  <si>
    <t>Denver Potable Reuse Demonstration</t>
  </si>
  <si>
    <t xml:space="preserve">Not including CIP capital costs since 2011. </t>
  </si>
  <si>
    <r>
      <t>$78 million (</t>
    </r>
    <r>
      <rPr>
        <b/>
        <sz val="12"/>
        <rFont val="Calibri"/>
        <family val="2"/>
      </rPr>
      <t>1973</t>
    </r>
    <r>
      <rPr>
        <sz val="12"/>
        <color theme="1"/>
        <rFont val="Calibri"/>
        <family val="2"/>
      </rPr>
      <t>-1978) for 15 mgd; $21 million (</t>
    </r>
    <r>
      <rPr>
        <b/>
        <sz val="12"/>
        <rFont val="Calibri"/>
        <family val="2"/>
      </rPr>
      <t>1985</t>
    </r>
    <r>
      <rPr>
        <sz val="12"/>
        <color theme="1"/>
        <rFont val="Calibri"/>
        <family val="2"/>
      </rPr>
      <t>-1987) for expansion to 27 mgd; $38 million (</t>
    </r>
    <r>
      <rPr>
        <b/>
        <sz val="12"/>
        <rFont val="Calibri"/>
        <family val="2"/>
      </rPr>
      <t>1993</t>
    </r>
    <r>
      <rPr>
        <sz val="12"/>
        <color theme="1"/>
        <rFont val="Calibri"/>
        <family val="2"/>
      </rPr>
      <t>-1996) for interim-expansion to 32 mgd; $200 million (</t>
    </r>
    <r>
      <rPr>
        <b/>
        <sz val="12"/>
        <rFont val="Calibri"/>
        <family val="2"/>
      </rPr>
      <t>1996</t>
    </r>
    <r>
      <rPr>
        <sz val="12"/>
        <color theme="1"/>
        <rFont val="Calibri"/>
        <family val="2"/>
      </rPr>
      <t>) to 54 mgd</t>
    </r>
  </si>
  <si>
    <t>Upper Occoquan Service Authority</t>
  </si>
  <si>
    <t>Notes</t>
  </si>
  <si>
    <t>Available Breakdown</t>
  </si>
  <si>
    <t>Total Capital Costs ($MM 2020)</t>
  </si>
  <si>
    <t>O&amp;M Cost ($MM 2020)</t>
  </si>
  <si>
    <t>Plant Cost ($MM 2020)</t>
  </si>
  <si>
    <t>Multistate Project</t>
  </si>
  <si>
    <t xml:space="preserve">Status </t>
  </si>
  <si>
    <t>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</si>
</sst>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164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1" fontId="2" fillId="0" borderId="1" xfId="1" applyNumberFormat="1" applyFont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679247D-44A0-1E45-8681-C7F3D1156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EE74-78C9-9E4D-9024-B55CEFD967FD}">
  <sheetPr>
    <outlinePr summaryBelow="0" summaryRight="0"/>
  </sheetPr>
  <dimension ref="A1:Z998"/>
  <sheetViews>
    <sheetView tabSelected="1" workbookViewId="0">
      <selection activeCell="D13" sqref="D13"/>
    </sheetView>
  </sheetViews>
  <sheetFormatPr baseColWidth="10" defaultColWidth="13.1640625" defaultRowHeight="15" customHeight="1" x14ac:dyDescent="0.2"/>
  <cols>
    <col min="1" max="1" width="42.1640625" style="1" customWidth="1"/>
    <col min="2" max="2" width="19.83203125" style="1" customWidth="1"/>
    <col min="3" max="3" width="17.6640625" style="1" customWidth="1"/>
    <col min="4" max="4" width="18.33203125" style="1" customWidth="1"/>
    <col min="5" max="5" width="16.6640625" style="1" customWidth="1"/>
    <col min="6" max="6" width="18.6640625" style="1" customWidth="1"/>
    <col min="7" max="7" width="51.83203125" style="1" customWidth="1"/>
    <col min="8" max="8" width="49" style="1" customWidth="1"/>
    <col min="9" max="26" width="16.83203125" style="1" customWidth="1"/>
    <col min="27" max="16384" width="13.1640625" style="1"/>
  </cols>
  <sheetData>
    <row r="1" spans="1:26" ht="15.75" customHeight="1" x14ac:dyDescent="0.2">
      <c r="A1" s="35" t="s">
        <v>78</v>
      </c>
      <c r="B1" s="35" t="s">
        <v>77</v>
      </c>
      <c r="C1" s="35" t="s">
        <v>76</v>
      </c>
      <c r="D1" s="35" t="s">
        <v>75</v>
      </c>
      <c r="E1" s="35" t="s">
        <v>74</v>
      </c>
      <c r="F1" s="35" t="s">
        <v>73</v>
      </c>
      <c r="G1" s="35" t="s">
        <v>72</v>
      </c>
      <c r="H1" s="35" t="s">
        <v>71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34" t="s">
        <v>70</v>
      </c>
      <c r="B2" s="27" t="s">
        <v>42</v>
      </c>
      <c r="C2" s="10" t="s">
        <v>10</v>
      </c>
      <c r="D2" s="10" t="s">
        <v>1</v>
      </c>
      <c r="E2" s="10" t="s">
        <v>1</v>
      </c>
      <c r="F2" s="32">
        <f>(456612702+50727490+68352138+331316762)/10^6</f>
        <v>907.00909200000001</v>
      </c>
      <c r="G2" s="17" t="s">
        <v>69</v>
      </c>
      <c r="H2" s="17" t="s">
        <v>68</v>
      </c>
      <c r="I2" s="5"/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34" t="s">
        <v>67</v>
      </c>
      <c r="B3" s="26" t="s">
        <v>24</v>
      </c>
      <c r="C3" s="31" t="s">
        <v>2</v>
      </c>
      <c r="D3" s="20">
        <f>70886727/10^6</f>
        <v>70.886726999999993</v>
      </c>
      <c r="E3" s="22">
        <f>30073157/14/10^6</f>
        <v>2.1480826428571427</v>
      </c>
      <c r="F3" s="10" t="s">
        <v>1</v>
      </c>
      <c r="G3" s="17" t="s">
        <v>66</v>
      </c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17" t="s">
        <v>65</v>
      </c>
      <c r="B4" s="27" t="s">
        <v>42</v>
      </c>
      <c r="C4" s="31" t="s">
        <v>2</v>
      </c>
      <c r="D4" s="10" t="s">
        <v>1</v>
      </c>
      <c r="E4" s="10" t="s">
        <v>1</v>
      </c>
      <c r="F4" s="29">
        <v>79.7</v>
      </c>
      <c r="G4" s="17" t="s">
        <v>64</v>
      </c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9" t="s">
        <v>63</v>
      </c>
      <c r="B5" s="27" t="s">
        <v>42</v>
      </c>
      <c r="C5" s="31" t="s">
        <v>10</v>
      </c>
      <c r="D5" s="20">
        <f>(312026410+451246527)/(10^6)</f>
        <v>763.27293699999996</v>
      </c>
      <c r="E5" s="10" t="s">
        <v>1</v>
      </c>
      <c r="F5" s="33">
        <f>D5+85822430/10^6</f>
        <v>849.0953669999999</v>
      </c>
      <c r="G5" s="21" t="s">
        <v>62</v>
      </c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9" t="s">
        <v>61</v>
      </c>
      <c r="B6" s="27" t="s">
        <v>42</v>
      </c>
      <c r="C6" s="27" t="s">
        <v>2</v>
      </c>
      <c r="D6" s="32">
        <f>785513638/10^6</f>
        <v>785.51363800000001</v>
      </c>
      <c r="E6" s="10" t="s">
        <v>1</v>
      </c>
      <c r="F6" s="10" t="s">
        <v>1</v>
      </c>
      <c r="G6" s="9" t="s">
        <v>60</v>
      </c>
      <c r="H6" s="9" t="s">
        <v>59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9" t="s">
        <v>58</v>
      </c>
      <c r="B7" s="27" t="s">
        <v>42</v>
      </c>
      <c r="C7" s="31" t="s">
        <v>10</v>
      </c>
      <c r="D7" s="20">
        <v>63.9</v>
      </c>
      <c r="E7" s="11">
        <v>5.3</v>
      </c>
      <c r="F7" s="12" t="s">
        <v>1</v>
      </c>
      <c r="G7" s="21" t="s">
        <v>57</v>
      </c>
      <c r="H7" s="9" t="s">
        <v>56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13" t="s">
        <v>55</v>
      </c>
      <c r="B8" s="27" t="s">
        <v>42</v>
      </c>
      <c r="C8" s="10" t="s">
        <v>2</v>
      </c>
      <c r="D8" s="10" t="s">
        <v>1</v>
      </c>
      <c r="E8" s="10" t="s">
        <v>1</v>
      </c>
      <c r="F8" s="11">
        <v>7.5</v>
      </c>
      <c r="G8" s="9" t="s">
        <v>54</v>
      </c>
      <c r="H8" s="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13" t="s">
        <v>53</v>
      </c>
      <c r="B9" s="27" t="s">
        <v>42</v>
      </c>
      <c r="C9" s="10" t="s">
        <v>2</v>
      </c>
      <c r="D9" s="11">
        <v>15.6</v>
      </c>
      <c r="E9" s="28">
        <v>0.84</v>
      </c>
      <c r="F9" s="10" t="s">
        <v>1</v>
      </c>
      <c r="G9" s="9" t="s">
        <v>52</v>
      </c>
      <c r="H9" s="9" t="s">
        <v>51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13" t="s">
        <v>50</v>
      </c>
      <c r="B10" s="27" t="s">
        <v>42</v>
      </c>
      <c r="C10" s="10" t="s">
        <v>2</v>
      </c>
      <c r="D10" s="29">
        <f>(33230205+54148004)/10^6</f>
        <v>87.378208999999998</v>
      </c>
      <c r="E10" s="10" t="s">
        <v>1</v>
      </c>
      <c r="F10" s="10" t="s">
        <v>1</v>
      </c>
      <c r="G10" s="9" t="s">
        <v>49</v>
      </c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13" t="s">
        <v>48</v>
      </c>
      <c r="B11" s="27" t="s">
        <v>42</v>
      </c>
      <c r="C11" s="10" t="s">
        <v>2</v>
      </c>
      <c r="D11" s="11">
        <v>79</v>
      </c>
      <c r="E11" s="10" t="s">
        <v>1</v>
      </c>
      <c r="F11" s="10" t="s">
        <v>1</v>
      </c>
      <c r="G11" s="14" t="s">
        <v>47</v>
      </c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13" t="s">
        <v>46</v>
      </c>
      <c r="B12" s="27" t="s">
        <v>42</v>
      </c>
      <c r="C12" s="10" t="s">
        <v>10</v>
      </c>
      <c r="D12" s="10" t="s">
        <v>1</v>
      </c>
      <c r="E12" s="28">
        <v>40</v>
      </c>
      <c r="F12" s="20">
        <f>(661834610+161547333)/10^6</f>
        <v>823.38194299999998</v>
      </c>
      <c r="G12" s="9" t="s">
        <v>45</v>
      </c>
      <c r="H12" s="9" t="s">
        <v>44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13" t="s">
        <v>43</v>
      </c>
      <c r="B13" s="27" t="s">
        <v>42</v>
      </c>
      <c r="C13" s="10" t="s">
        <v>2</v>
      </c>
      <c r="D13" s="10" t="s">
        <v>1</v>
      </c>
      <c r="E13" s="10" t="s">
        <v>1</v>
      </c>
      <c r="F13" s="20">
        <v>89.9</v>
      </c>
      <c r="G13" s="9" t="s">
        <v>41</v>
      </c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3" t="s">
        <v>40</v>
      </c>
      <c r="B14" s="26" t="s">
        <v>24</v>
      </c>
      <c r="C14" s="10" t="s">
        <v>2</v>
      </c>
      <c r="D14" s="10" t="s">
        <v>1</v>
      </c>
      <c r="E14" s="10" t="s">
        <v>1</v>
      </c>
      <c r="F14" s="25">
        <v>0.216</v>
      </c>
      <c r="G14" s="9" t="s">
        <v>39</v>
      </c>
      <c r="H14" s="9" t="s">
        <v>38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3" t="s">
        <v>37</v>
      </c>
      <c r="B15" s="10" t="s">
        <v>34</v>
      </c>
      <c r="C15" s="10" t="s">
        <v>2</v>
      </c>
      <c r="D15" s="10" t="s">
        <v>1</v>
      </c>
      <c r="E15" s="10" t="s">
        <v>1</v>
      </c>
      <c r="F15" s="25">
        <v>0.376</v>
      </c>
      <c r="G15" s="9" t="s">
        <v>36</v>
      </c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13" t="s">
        <v>35</v>
      </c>
      <c r="B16" s="10" t="s">
        <v>34</v>
      </c>
      <c r="C16" s="10" t="s">
        <v>2</v>
      </c>
      <c r="D16" s="10" t="s">
        <v>1</v>
      </c>
      <c r="E16" s="10" t="s">
        <v>1</v>
      </c>
      <c r="F16" s="22">
        <v>2</v>
      </c>
      <c r="G16" s="17" t="s">
        <v>33</v>
      </c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13" t="s">
        <v>32</v>
      </c>
      <c r="B17" s="10" t="s">
        <v>3</v>
      </c>
      <c r="C17" s="10" t="s">
        <v>2</v>
      </c>
      <c r="D17" s="10" t="s">
        <v>1</v>
      </c>
      <c r="E17" s="10" t="s">
        <v>1</v>
      </c>
      <c r="F17" s="20">
        <v>90.5</v>
      </c>
      <c r="G17" s="9" t="s">
        <v>31</v>
      </c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13" t="s">
        <v>30</v>
      </c>
      <c r="B18" s="10" t="s">
        <v>3</v>
      </c>
      <c r="C18" s="10" t="s">
        <v>2</v>
      </c>
      <c r="D18" s="10" t="s">
        <v>1</v>
      </c>
      <c r="E18" s="10" t="s">
        <v>1</v>
      </c>
      <c r="F18" s="24">
        <v>1.089</v>
      </c>
      <c r="G18" s="9" t="s">
        <v>29</v>
      </c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13" t="s">
        <v>28</v>
      </c>
      <c r="B19" s="10" t="s">
        <v>24</v>
      </c>
      <c r="C19" s="10" t="s">
        <v>2</v>
      </c>
      <c r="D19" s="10" t="s">
        <v>1</v>
      </c>
      <c r="E19" s="10" t="s">
        <v>1</v>
      </c>
      <c r="F19" s="22">
        <v>3.93</v>
      </c>
      <c r="G19" s="9" t="s">
        <v>27</v>
      </c>
      <c r="H19" s="9" t="s">
        <v>26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13" t="s">
        <v>25</v>
      </c>
      <c r="B20" s="10" t="s">
        <v>24</v>
      </c>
      <c r="C20" s="10" t="s">
        <v>2</v>
      </c>
      <c r="D20" s="10" t="s">
        <v>1</v>
      </c>
      <c r="E20" s="23">
        <v>0.38300000000000001</v>
      </c>
      <c r="F20" s="22">
        <v>5.48</v>
      </c>
      <c r="G20" s="21" t="s">
        <v>23</v>
      </c>
      <c r="H20" s="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13" t="s">
        <v>22</v>
      </c>
      <c r="B21" s="10" t="s">
        <v>3</v>
      </c>
      <c r="C21" s="10" t="s">
        <v>2</v>
      </c>
      <c r="D21" s="10" t="s">
        <v>1</v>
      </c>
      <c r="E21" s="10" t="s">
        <v>1</v>
      </c>
      <c r="F21" s="20">
        <v>44.4</v>
      </c>
      <c r="G21" s="9" t="s">
        <v>21</v>
      </c>
      <c r="H21" s="9" t="s">
        <v>20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13" t="s">
        <v>19</v>
      </c>
      <c r="B22" s="10" t="s">
        <v>3</v>
      </c>
      <c r="C22" s="10" t="s">
        <v>2</v>
      </c>
      <c r="D22" s="10" t="s">
        <v>1</v>
      </c>
      <c r="E22" s="10" t="s">
        <v>1</v>
      </c>
      <c r="F22" s="19">
        <v>23.5</v>
      </c>
      <c r="G22" s="13" t="s">
        <v>18</v>
      </c>
      <c r="H22" s="9" t="s">
        <v>17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13" t="s">
        <v>16</v>
      </c>
      <c r="B23" s="10" t="s">
        <v>3</v>
      </c>
      <c r="C23" s="10" t="s">
        <v>2</v>
      </c>
      <c r="D23" s="18">
        <v>48.8</v>
      </c>
      <c r="E23" s="10" t="s">
        <v>1</v>
      </c>
      <c r="F23" s="16">
        <v>84.2</v>
      </c>
      <c r="G23" s="17" t="s">
        <v>15</v>
      </c>
      <c r="H23" s="9" t="s">
        <v>14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13" t="s">
        <v>13</v>
      </c>
      <c r="B24" s="10" t="s">
        <v>3</v>
      </c>
      <c r="C24" s="10" t="s">
        <v>2</v>
      </c>
      <c r="D24" s="16">
        <v>31.5</v>
      </c>
      <c r="E24" s="16">
        <v>2.2999999999999998</v>
      </c>
      <c r="F24" s="16">
        <v>51</v>
      </c>
      <c r="G24" s="9" t="s">
        <v>12</v>
      </c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13" t="s">
        <v>11</v>
      </c>
      <c r="B25" s="10" t="s">
        <v>3</v>
      </c>
      <c r="C25" s="12" t="s">
        <v>10</v>
      </c>
      <c r="D25" s="11">
        <v>49.8</v>
      </c>
      <c r="E25" s="11">
        <v>2.7</v>
      </c>
      <c r="F25" s="15" t="s">
        <v>1</v>
      </c>
      <c r="G25" s="9" t="s">
        <v>9</v>
      </c>
      <c r="H25" s="9" t="s">
        <v>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13" t="s">
        <v>7</v>
      </c>
      <c r="B26" s="10" t="s">
        <v>3</v>
      </c>
      <c r="C26" s="10" t="s">
        <v>2</v>
      </c>
      <c r="D26" s="10" t="s">
        <v>1</v>
      </c>
      <c r="E26" s="10" t="s">
        <v>1</v>
      </c>
      <c r="F26" s="11">
        <v>153</v>
      </c>
      <c r="G26" s="9" t="s">
        <v>6</v>
      </c>
      <c r="H26" s="14" t="s">
        <v>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13" t="s">
        <v>4</v>
      </c>
      <c r="B27" s="10" t="s">
        <v>3</v>
      </c>
      <c r="C27" s="12" t="s">
        <v>2</v>
      </c>
      <c r="D27" s="11">
        <v>119</v>
      </c>
      <c r="E27" s="10" t="s">
        <v>1</v>
      </c>
      <c r="F27" s="10" t="s">
        <v>1</v>
      </c>
      <c r="G27" s="9" t="s">
        <v>0</v>
      </c>
      <c r="H27" s="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8"/>
      <c r="C28" s="7"/>
      <c r="D28" s="6"/>
      <c r="E28" s="2"/>
      <c r="F28" s="5"/>
      <c r="G28" s="3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8"/>
      <c r="C29" s="7"/>
      <c r="D29" s="6"/>
      <c r="E29" s="2"/>
      <c r="F29" s="5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B30" s="8"/>
      <c r="C30" s="7"/>
      <c r="D30" s="6"/>
      <c r="E30" s="2"/>
      <c r="F30" s="5"/>
      <c r="G30" s="3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" x14ac:dyDescent="0.2">
      <c r="A31" s="3"/>
      <c r="B31" s="8"/>
      <c r="C31" s="7"/>
      <c r="D31" s="6"/>
      <c r="E31" s="2"/>
      <c r="F31" s="5"/>
      <c r="G31" s="3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8"/>
      <c r="C32" s="7"/>
      <c r="D32" s="6"/>
      <c r="E32" s="2"/>
      <c r="F32" s="5"/>
      <c r="G32" s="3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8"/>
      <c r="C33" s="7"/>
      <c r="D33" s="6"/>
      <c r="E33" s="2"/>
      <c r="F33" s="5"/>
      <c r="G33" s="3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8"/>
      <c r="C34" s="7"/>
      <c r="D34" s="6"/>
      <c r="E34" s="2"/>
      <c r="F34" s="5"/>
      <c r="G34" s="3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8"/>
      <c r="C35" s="7"/>
      <c r="D35" s="6"/>
      <c r="E35" s="2"/>
      <c r="F35" s="5"/>
      <c r="G35" s="3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8"/>
      <c r="C36" s="7"/>
      <c r="D36" s="6"/>
      <c r="E36" s="2"/>
      <c r="F36" s="5"/>
      <c r="G36" s="3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8"/>
      <c r="C37" s="7"/>
      <c r="D37" s="6"/>
      <c r="E37" s="2"/>
      <c r="F37" s="5"/>
      <c r="G37" s="3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8"/>
      <c r="C38" s="7"/>
      <c r="D38" s="6"/>
      <c r="E38" s="2"/>
      <c r="F38" s="5"/>
      <c r="G38" s="3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8"/>
      <c r="C39" s="7"/>
      <c r="D39" s="6"/>
      <c r="E39" s="2"/>
      <c r="F39" s="5"/>
      <c r="G39" s="3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8"/>
      <c r="C40" s="7"/>
      <c r="D40" s="6"/>
      <c r="E40" s="2"/>
      <c r="F40" s="5"/>
      <c r="G40" s="3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8"/>
      <c r="C41" s="7"/>
      <c r="D41" s="6"/>
      <c r="E41" s="2"/>
      <c r="F41" s="5"/>
      <c r="G41" s="3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8"/>
      <c r="C42" s="7"/>
      <c r="D42" s="6"/>
      <c r="E42" s="2"/>
      <c r="F42" s="5"/>
      <c r="G42" s="3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8"/>
      <c r="C43" s="7"/>
      <c r="D43" s="6"/>
      <c r="E43" s="2"/>
      <c r="F43" s="5"/>
      <c r="G43" s="3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8"/>
      <c r="C44" s="7"/>
      <c r="D44" s="6"/>
      <c r="E44" s="2"/>
      <c r="F44" s="5"/>
      <c r="G44" s="3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8"/>
      <c r="C45" s="7"/>
      <c r="D45" s="6"/>
      <c r="E45" s="2"/>
      <c r="F45" s="5"/>
      <c r="G45" s="3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8"/>
      <c r="C46" s="7"/>
      <c r="D46" s="6"/>
      <c r="E46" s="2"/>
      <c r="F46" s="5"/>
      <c r="G46" s="3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8"/>
      <c r="C47" s="7"/>
      <c r="D47" s="6"/>
      <c r="E47" s="2"/>
      <c r="F47" s="5"/>
      <c r="G47" s="3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8"/>
      <c r="C48" s="7"/>
      <c r="D48" s="6"/>
      <c r="E48" s="2"/>
      <c r="F48" s="5"/>
      <c r="G48" s="3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8"/>
      <c r="C49" s="7"/>
      <c r="D49" s="6"/>
      <c r="E49" s="2"/>
      <c r="F49" s="5"/>
      <c r="G49" s="3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8"/>
      <c r="C50" s="7"/>
      <c r="D50" s="6"/>
      <c r="E50" s="2"/>
      <c r="F50" s="5"/>
      <c r="G50" s="3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8"/>
      <c r="C51" s="7"/>
      <c r="D51" s="6"/>
      <c r="E51" s="2"/>
      <c r="F51" s="5"/>
      <c r="G51" s="3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8"/>
      <c r="C52" s="7"/>
      <c r="D52" s="6"/>
      <c r="E52" s="2"/>
      <c r="F52" s="5"/>
      <c r="G52" s="3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8"/>
      <c r="C53" s="7"/>
      <c r="D53" s="6"/>
      <c r="E53" s="2"/>
      <c r="F53" s="5"/>
      <c r="G53" s="3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8"/>
      <c r="C54" s="7"/>
      <c r="D54" s="6"/>
      <c r="E54" s="2"/>
      <c r="F54" s="5"/>
      <c r="G54" s="3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8"/>
      <c r="C55" s="7"/>
      <c r="D55" s="6"/>
      <c r="E55" s="2"/>
      <c r="F55" s="5"/>
      <c r="G55" s="3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8"/>
      <c r="C56" s="7"/>
      <c r="D56" s="6"/>
      <c r="E56" s="2"/>
      <c r="F56" s="5"/>
      <c r="G56" s="3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8"/>
      <c r="C57" s="7"/>
      <c r="D57" s="6"/>
      <c r="E57" s="2"/>
      <c r="F57" s="5"/>
      <c r="G57" s="3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8"/>
      <c r="C58" s="7"/>
      <c r="D58" s="6"/>
      <c r="E58" s="2"/>
      <c r="F58" s="5"/>
      <c r="G58" s="3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8"/>
      <c r="C59" s="7"/>
      <c r="D59" s="6"/>
      <c r="E59" s="2"/>
      <c r="F59" s="5"/>
      <c r="G59" s="3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8"/>
      <c r="C60" s="7"/>
      <c r="D60" s="6"/>
      <c r="E60" s="2"/>
      <c r="F60" s="5"/>
      <c r="G60" s="3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8"/>
      <c r="C61" s="7"/>
      <c r="D61" s="6"/>
      <c r="E61" s="2"/>
      <c r="F61" s="5"/>
      <c r="G61" s="3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8"/>
      <c r="C62" s="7"/>
      <c r="D62" s="6"/>
      <c r="E62" s="2"/>
      <c r="F62" s="5"/>
      <c r="G62" s="3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8"/>
      <c r="C63" s="7"/>
      <c r="D63" s="6"/>
      <c r="E63" s="2"/>
      <c r="F63" s="5"/>
      <c r="G63" s="3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8"/>
      <c r="C64" s="7"/>
      <c r="D64" s="6"/>
      <c r="E64" s="2"/>
      <c r="F64" s="5"/>
      <c r="G64" s="3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8"/>
      <c r="C65" s="7"/>
      <c r="D65" s="6"/>
      <c r="E65" s="2"/>
      <c r="F65" s="5"/>
      <c r="G65" s="3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8"/>
      <c r="C66" s="7"/>
      <c r="D66" s="6"/>
      <c r="E66" s="2"/>
      <c r="F66" s="5"/>
      <c r="G66" s="3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8"/>
      <c r="C67" s="7"/>
      <c r="D67" s="6"/>
      <c r="E67" s="2"/>
      <c r="F67" s="5"/>
      <c r="G67" s="3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8"/>
      <c r="C68" s="7"/>
      <c r="D68" s="6"/>
      <c r="E68" s="2"/>
      <c r="F68" s="5"/>
      <c r="G68" s="3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8"/>
      <c r="C69" s="7"/>
      <c r="D69" s="6"/>
      <c r="E69" s="2"/>
      <c r="F69" s="5"/>
      <c r="G69" s="3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8"/>
      <c r="C70" s="7"/>
      <c r="D70" s="6"/>
      <c r="E70" s="2"/>
      <c r="F70" s="5"/>
      <c r="G70" s="3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8"/>
      <c r="C71" s="7"/>
      <c r="D71" s="6"/>
      <c r="E71" s="2"/>
      <c r="F71" s="5"/>
      <c r="G71" s="3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8"/>
      <c r="C72" s="7"/>
      <c r="D72" s="6"/>
      <c r="E72" s="2"/>
      <c r="F72" s="5"/>
      <c r="G72" s="3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8"/>
      <c r="C73" s="7"/>
      <c r="D73" s="6"/>
      <c r="E73" s="2"/>
      <c r="F73" s="5"/>
      <c r="G73" s="3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8"/>
      <c r="C74" s="7"/>
      <c r="D74" s="6"/>
      <c r="E74" s="2"/>
      <c r="F74" s="5"/>
      <c r="G74" s="3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8"/>
      <c r="C75" s="7"/>
      <c r="D75" s="6"/>
      <c r="E75" s="2"/>
      <c r="F75" s="5"/>
      <c r="G75" s="3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8"/>
      <c r="C76" s="7"/>
      <c r="D76" s="6"/>
      <c r="E76" s="2"/>
      <c r="F76" s="5"/>
      <c r="G76" s="3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8"/>
      <c r="C77" s="7"/>
      <c r="D77" s="6"/>
      <c r="E77" s="2"/>
      <c r="F77" s="5"/>
      <c r="G77" s="3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8"/>
      <c r="C78" s="7"/>
      <c r="D78" s="6"/>
      <c r="E78" s="2"/>
      <c r="F78" s="5"/>
      <c r="G78" s="3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8"/>
      <c r="C79" s="7"/>
      <c r="D79" s="6"/>
      <c r="E79" s="2"/>
      <c r="F79" s="5"/>
      <c r="G79" s="3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8"/>
      <c r="C80" s="7"/>
      <c r="D80" s="6"/>
      <c r="E80" s="2"/>
      <c r="F80" s="5"/>
      <c r="G80" s="3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8"/>
      <c r="C81" s="7"/>
      <c r="D81" s="6"/>
      <c r="E81" s="2"/>
      <c r="F81" s="5"/>
      <c r="G81" s="3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8"/>
      <c r="C82" s="7"/>
      <c r="D82" s="6"/>
      <c r="E82" s="2"/>
      <c r="F82" s="5"/>
      <c r="G82" s="3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8"/>
      <c r="C83" s="7"/>
      <c r="D83" s="6"/>
      <c r="E83" s="2"/>
      <c r="F83" s="5"/>
      <c r="G83" s="3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8"/>
      <c r="C84" s="7"/>
      <c r="D84" s="6"/>
      <c r="E84" s="2"/>
      <c r="F84" s="5"/>
      <c r="G84" s="3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8"/>
      <c r="C85" s="7"/>
      <c r="D85" s="6"/>
      <c r="E85" s="2"/>
      <c r="F85" s="5"/>
      <c r="G85" s="3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8"/>
      <c r="C86" s="7"/>
      <c r="D86" s="6"/>
      <c r="E86" s="2"/>
      <c r="F86" s="5"/>
      <c r="G86" s="3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8"/>
      <c r="C87" s="7"/>
      <c r="D87" s="6"/>
      <c r="E87" s="2"/>
      <c r="F87" s="5"/>
      <c r="G87" s="3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8"/>
      <c r="C88" s="7"/>
      <c r="D88" s="6"/>
      <c r="E88" s="2"/>
      <c r="F88" s="5"/>
      <c r="G88" s="3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8"/>
      <c r="C89" s="7"/>
      <c r="D89" s="6"/>
      <c r="E89" s="2"/>
      <c r="F89" s="5"/>
      <c r="G89" s="3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8"/>
      <c r="C90" s="7"/>
      <c r="D90" s="6"/>
      <c r="E90" s="2"/>
      <c r="F90" s="5"/>
      <c r="G90" s="3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8"/>
      <c r="C91" s="7"/>
      <c r="D91" s="6"/>
      <c r="E91" s="2"/>
      <c r="F91" s="5"/>
      <c r="G91" s="3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8"/>
      <c r="C92" s="7"/>
      <c r="D92" s="6"/>
      <c r="E92" s="2"/>
      <c r="F92" s="5"/>
      <c r="G92" s="3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8"/>
      <c r="C93" s="7"/>
      <c r="D93" s="6"/>
      <c r="E93" s="2"/>
      <c r="F93" s="5"/>
      <c r="G93" s="3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8"/>
      <c r="C94" s="7"/>
      <c r="D94" s="6"/>
      <c r="E94" s="2"/>
      <c r="F94" s="5"/>
      <c r="G94" s="3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8"/>
      <c r="C95" s="7"/>
      <c r="D95" s="6"/>
      <c r="E95" s="2"/>
      <c r="F95" s="5"/>
      <c r="G95" s="3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8"/>
      <c r="C96" s="7"/>
      <c r="D96" s="6"/>
      <c r="E96" s="2"/>
      <c r="F96" s="5"/>
      <c r="G96" s="3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8"/>
      <c r="C97" s="7"/>
      <c r="D97" s="6"/>
      <c r="E97" s="2"/>
      <c r="F97" s="5"/>
      <c r="G97" s="3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8"/>
      <c r="C98" s="7"/>
      <c r="D98" s="6"/>
      <c r="E98" s="2"/>
      <c r="F98" s="5"/>
      <c r="G98" s="3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8"/>
      <c r="C99" s="7"/>
      <c r="D99" s="6"/>
      <c r="E99" s="2"/>
      <c r="F99" s="5"/>
      <c r="G99" s="3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8"/>
      <c r="C100" s="7"/>
      <c r="D100" s="6"/>
      <c r="E100" s="2"/>
      <c r="F100" s="5"/>
      <c r="G100" s="3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8"/>
      <c r="C101" s="7"/>
      <c r="D101" s="6"/>
      <c r="E101" s="2"/>
      <c r="F101" s="5"/>
      <c r="G101" s="3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8"/>
      <c r="C102" s="7"/>
      <c r="D102" s="6"/>
      <c r="E102" s="2"/>
      <c r="F102" s="5"/>
      <c r="G102" s="3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8"/>
      <c r="C103" s="7"/>
      <c r="D103" s="6"/>
      <c r="E103" s="2"/>
      <c r="F103" s="5"/>
      <c r="G103" s="3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8"/>
      <c r="C104" s="7"/>
      <c r="D104" s="6"/>
      <c r="E104" s="2"/>
      <c r="F104" s="5"/>
      <c r="G104" s="3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8"/>
      <c r="C105" s="7"/>
      <c r="D105" s="6"/>
      <c r="E105" s="2"/>
      <c r="F105" s="5"/>
      <c r="G105" s="3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8"/>
      <c r="C106" s="7"/>
      <c r="D106" s="6"/>
      <c r="E106" s="2"/>
      <c r="F106" s="5"/>
      <c r="G106" s="3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8"/>
      <c r="C107" s="7"/>
      <c r="D107" s="6"/>
      <c r="E107" s="2"/>
      <c r="F107" s="5"/>
      <c r="G107" s="3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8"/>
      <c r="C108" s="7"/>
      <c r="D108" s="6"/>
      <c r="E108" s="2"/>
      <c r="F108" s="5"/>
      <c r="G108" s="3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8"/>
      <c r="C109" s="7"/>
      <c r="D109" s="6"/>
      <c r="E109" s="2"/>
      <c r="F109" s="5"/>
      <c r="G109" s="3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8"/>
      <c r="C110" s="7"/>
      <c r="D110" s="6"/>
      <c r="E110" s="2"/>
      <c r="F110" s="5"/>
      <c r="G110" s="3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8"/>
      <c r="C111" s="7"/>
      <c r="D111" s="6"/>
      <c r="E111" s="2"/>
      <c r="F111" s="5"/>
      <c r="G111" s="3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8"/>
      <c r="C112" s="7"/>
      <c r="D112" s="6"/>
      <c r="E112" s="2"/>
      <c r="F112" s="5"/>
      <c r="G112" s="3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8"/>
      <c r="C113" s="7"/>
      <c r="D113" s="6"/>
      <c r="E113" s="2"/>
      <c r="F113" s="5"/>
      <c r="G113" s="3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8"/>
      <c r="C114" s="7"/>
      <c r="D114" s="6"/>
      <c r="E114" s="2"/>
      <c r="F114" s="5"/>
      <c r="G114" s="3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8"/>
      <c r="C115" s="7"/>
      <c r="D115" s="6"/>
      <c r="E115" s="2"/>
      <c r="F115" s="5"/>
      <c r="G115" s="3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8"/>
      <c r="C116" s="7"/>
      <c r="D116" s="6"/>
      <c r="E116" s="2"/>
      <c r="F116" s="5"/>
      <c r="G116" s="3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8"/>
      <c r="C117" s="7"/>
      <c r="D117" s="6"/>
      <c r="E117" s="2"/>
      <c r="F117" s="5"/>
      <c r="G117" s="3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8"/>
      <c r="C118" s="7"/>
      <c r="D118" s="6"/>
      <c r="E118" s="2"/>
      <c r="F118" s="5"/>
      <c r="G118" s="3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8"/>
      <c r="C119" s="7"/>
      <c r="D119" s="6"/>
      <c r="E119" s="2"/>
      <c r="F119" s="5"/>
      <c r="G119" s="3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8"/>
      <c r="C120" s="7"/>
      <c r="D120" s="6"/>
      <c r="E120" s="2"/>
      <c r="F120" s="5"/>
      <c r="G120" s="3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8"/>
      <c r="C121" s="7"/>
      <c r="D121" s="6"/>
      <c r="E121" s="2"/>
      <c r="F121" s="5"/>
      <c r="G121" s="3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8"/>
      <c r="C122" s="7"/>
      <c r="D122" s="6"/>
      <c r="E122" s="2"/>
      <c r="F122" s="5"/>
      <c r="G122" s="3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8"/>
      <c r="C123" s="7"/>
      <c r="D123" s="6"/>
      <c r="E123" s="2"/>
      <c r="F123" s="5"/>
      <c r="G123" s="3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8"/>
      <c r="C124" s="7"/>
      <c r="D124" s="6"/>
      <c r="E124" s="2"/>
      <c r="F124" s="5"/>
      <c r="G124" s="3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8"/>
      <c r="C125" s="7"/>
      <c r="D125" s="6"/>
      <c r="E125" s="2"/>
      <c r="F125" s="5"/>
      <c r="G125" s="3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8"/>
      <c r="C126" s="7"/>
      <c r="D126" s="6"/>
      <c r="E126" s="2"/>
      <c r="F126" s="5"/>
      <c r="G126" s="3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8"/>
      <c r="C127" s="7"/>
      <c r="D127" s="6"/>
      <c r="E127" s="2"/>
      <c r="F127" s="5"/>
      <c r="G127" s="3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8"/>
      <c r="C128" s="7"/>
      <c r="D128" s="6"/>
      <c r="E128" s="2"/>
      <c r="F128" s="5"/>
      <c r="G128" s="3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8"/>
      <c r="C129" s="7"/>
      <c r="D129" s="6"/>
      <c r="E129" s="2"/>
      <c r="F129" s="5"/>
      <c r="G129" s="3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8"/>
      <c r="C130" s="7"/>
      <c r="D130" s="6"/>
      <c r="E130" s="2"/>
      <c r="F130" s="5"/>
      <c r="G130" s="3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8"/>
      <c r="C131" s="7"/>
      <c r="D131" s="6"/>
      <c r="E131" s="2"/>
      <c r="F131" s="5"/>
      <c r="G131" s="3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8"/>
      <c r="C132" s="7"/>
      <c r="D132" s="6"/>
      <c r="E132" s="2"/>
      <c r="F132" s="5"/>
      <c r="G132" s="3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8"/>
      <c r="C133" s="7"/>
      <c r="D133" s="6"/>
      <c r="E133" s="2"/>
      <c r="F133" s="5"/>
      <c r="G133" s="3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8"/>
      <c r="C134" s="7"/>
      <c r="D134" s="6"/>
      <c r="E134" s="2"/>
      <c r="F134" s="5"/>
      <c r="G134" s="3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8"/>
      <c r="C135" s="7"/>
      <c r="D135" s="6"/>
      <c r="E135" s="2"/>
      <c r="F135" s="5"/>
      <c r="G135" s="3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8"/>
      <c r="C136" s="7"/>
      <c r="D136" s="6"/>
      <c r="E136" s="2"/>
      <c r="F136" s="5"/>
      <c r="G136" s="3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8"/>
      <c r="C137" s="7"/>
      <c r="D137" s="6"/>
      <c r="E137" s="2"/>
      <c r="F137" s="5"/>
      <c r="G137" s="3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8"/>
      <c r="C138" s="7"/>
      <c r="D138" s="6"/>
      <c r="E138" s="2"/>
      <c r="F138" s="5"/>
      <c r="G138" s="3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8"/>
      <c r="C139" s="7"/>
      <c r="D139" s="6"/>
      <c r="E139" s="2"/>
      <c r="F139" s="5"/>
      <c r="G139" s="3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8"/>
      <c r="C140" s="7"/>
      <c r="D140" s="6"/>
      <c r="E140" s="2"/>
      <c r="F140" s="5"/>
      <c r="G140" s="3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8"/>
      <c r="C141" s="7"/>
      <c r="D141" s="6"/>
      <c r="E141" s="2"/>
      <c r="F141" s="5"/>
      <c r="G141" s="3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8"/>
      <c r="C142" s="7"/>
      <c r="D142" s="6"/>
      <c r="E142" s="2"/>
      <c r="F142" s="5"/>
      <c r="G142" s="3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8"/>
      <c r="C143" s="7"/>
      <c r="D143" s="6"/>
      <c r="E143" s="2"/>
      <c r="F143" s="5"/>
      <c r="G143" s="3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8"/>
      <c r="C144" s="7"/>
      <c r="D144" s="6"/>
      <c r="E144" s="2"/>
      <c r="F144" s="5"/>
      <c r="G144" s="3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8"/>
      <c r="C145" s="7"/>
      <c r="D145" s="6"/>
      <c r="E145" s="2"/>
      <c r="F145" s="5"/>
      <c r="G145" s="3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8"/>
      <c r="C146" s="7"/>
      <c r="D146" s="6"/>
      <c r="E146" s="2"/>
      <c r="F146" s="5"/>
      <c r="G146" s="3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8"/>
      <c r="C147" s="7"/>
      <c r="D147" s="6"/>
      <c r="E147" s="2"/>
      <c r="F147" s="5"/>
      <c r="G147" s="3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8"/>
      <c r="C148" s="7"/>
      <c r="D148" s="6"/>
      <c r="E148" s="2"/>
      <c r="F148" s="5"/>
      <c r="G148" s="3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8"/>
      <c r="C149" s="7"/>
      <c r="D149" s="6"/>
      <c r="E149" s="2"/>
      <c r="F149" s="5"/>
      <c r="G149" s="3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8"/>
      <c r="C150" s="7"/>
      <c r="D150" s="6"/>
      <c r="E150" s="2"/>
      <c r="F150" s="5"/>
      <c r="G150" s="3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8"/>
      <c r="C151" s="7"/>
      <c r="D151" s="6"/>
      <c r="E151" s="2"/>
      <c r="F151" s="5"/>
      <c r="G151" s="3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8"/>
      <c r="C152" s="7"/>
      <c r="D152" s="6"/>
      <c r="E152" s="2"/>
      <c r="F152" s="5"/>
      <c r="G152" s="3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8"/>
      <c r="C153" s="7"/>
      <c r="D153" s="6"/>
      <c r="E153" s="2"/>
      <c r="F153" s="5"/>
      <c r="G153" s="3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8"/>
      <c r="C154" s="7"/>
      <c r="D154" s="6"/>
      <c r="E154" s="2"/>
      <c r="F154" s="5"/>
      <c r="G154" s="3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8"/>
      <c r="C155" s="7"/>
      <c r="D155" s="6"/>
      <c r="E155" s="2"/>
      <c r="F155" s="5"/>
      <c r="G155" s="3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8"/>
      <c r="C156" s="7"/>
      <c r="D156" s="6"/>
      <c r="E156" s="2"/>
      <c r="F156" s="5"/>
      <c r="G156" s="3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8"/>
      <c r="C157" s="7"/>
      <c r="D157" s="6"/>
      <c r="E157" s="2"/>
      <c r="F157" s="5"/>
      <c r="G157" s="3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8"/>
      <c r="C158" s="7"/>
      <c r="D158" s="6"/>
      <c r="E158" s="2"/>
      <c r="F158" s="5"/>
      <c r="G158" s="3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8"/>
      <c r="C159" s="7"/>
      <c r="D159" s="6"/>
      <c r="E159" s="2"/>
      <c r="F159" s="5"/>
      <c r="G159" s="3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8"/>
      <c r="C160" s="7"/>
      <c r="D160" s="6"/>
      <c r="E160" s="2"/>
      <c r="F160" s="5"/>
      <c r="G160" s="3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8"/>
      <c r="C161" s="7"/>
      <c r="D161" s="6"/>
      <c r="E161" s="2"/>
      <c r="F161" s="5"/>
      <c r="G161" s="3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8"/>
      <c r="C162" s="7"/>
      <c r="D162" s="6"/>
      <c r="E162" s="2"/>
      <c r="F162" s="5"/>
      <c r="G162" s="3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8"/>
      <c r="C163" s="7"/>
      <c r="D163" s="6"/>
      <c r="E163" s="2"/>
      <c r="F163" s="5"/>
      <c r="G163" s="3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8"/>
      <c r="C164" s="7"/>
      <c r="D164" s="6"/>
      <c r="E164" s="2"/>
      <c r="F164" s="5"/>
      <c r="G164" s="3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8"/>
      <c r="C165" s="7"/>
      <c r="D165" s="6"/>
      <c r="E165" s="2"/>
      <c r="F165" s="5"/>
      <c r="G165" s="3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8"/>
      <c r="C166" s="7"/>
      <c r="D166" s="6"/>
      <c r="E166" s="2"/>
      <c r="F166" s="5"/>
      <c r="G166" s="3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8"/>
      <c r="C167" s="7"/>
      <c r="D167" s="6"/>
      <c r="E167" s="2"/>
      <c r="F167" s="5"/>
      <c r="G167" s="3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8"/>
      <c r="C168" s="7"/>
      <c r="D168" s="6"/>
      <c r="E168" s="2"/>
      <c r="F168" s="5"/>
      <c r="G168" s="3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8"/>
      <c r="C169" s="7"/>
      <c r="D169" s="6"/>
      <c r="E169" s="2"/>
      <c r="F169" s="5"/>
      <c r="G169" s="3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8"/>
      <c r="C170" s="7"/>
      <c r="D170" s="6"/>
      <c r="E170" s="2"/>
      <c r="F170" s="5"/>
      <c r="G170" s="3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8"/>
      <c r="C171" s="7"/>
      <c r="D171" s="6"/>
      <c r="E171" s="2"/>
      <c r="F171" s="5"/>
      <c r="G171" s="3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8"/>
      <c r="C172" s="7"/>
      <c r="D172" s="6"/>
      <c r="E172" s="2"/>
      <c r="F172" s="5"/>
      <c r="G172" s="3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8"/>
      <c r="C173" s="7"/>
      <c r="D173" s="6"/>
      <c r="E173" s="2"/>
      <c r="F173" s="5"/>
      <c r="G173" s="3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8"/>
      <c r="C174" s="7"/>
      <c r="D174" s="6"/>
      <c r="E174" s="2"/>
      <c r="F174" s="5"/>
      <c r="G174" s="3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8"/>
      <c r="C175" s="7"/>
      <c r="D175" s="6"/>
      <c r="E175" s="2"/>
      <c r="F175" s="5"/>
      <c r="G175" s="3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8"/>
      <c r="C176" s="7"/>
      <c r="D176" s="6"/>
      <c r="E176" s="2"/>
      <c r="F176" s="5"/>
      <c r="G176" s="3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8"/>
      <c r="C177" s="7"/>
      <c r="D177" s="6"/>
      <c r="E177" s="2"/>
      <c r="F177" s="5"/>
      <c r="G177" s="3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8"/>
      <c r="C178" s="7"/>
      <c r="D178" s="6"/>
      <c r="E178" s="2"/>
      <c r="F178" s="5"/>
      <c r="G178" s="3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8"/>
      <c r="C179" s="7"/>
      <c r="D179" s="6"/>
      <c r="E179" s="2"/>
      <c r="F179" s="5"/>
      <c r="G179" s="3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8"/>
      <c r="C180" s="7"/>
      <c r="D180" s="6"/>
      <c r="E180" s="2"/>
      <c r="F180" s="5"/>
      <c r="G180" s="3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8"/>
      <c r="C181" s="7"/>
      <c r="D181" s="6"/>
      <c r="E181" s="2"/>
      <c r="F181" s="5"/>
      <c r="G181" s="3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8"/>
      <c r="C182" s="7"/>
      <c r="D182" s="6"/>
      <c r="E182" s="2"/>
      <c r="F182" s="5"/>
      <c r="G182" s="3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8"/>
      <c r="C183" s="7"/>
      <c r="D183" s="6"/>
      <c r="E183" s="2"/>
      <c r="F183" s="5"/>
      <c r="G183" s="3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8"/>
      <c r="C184" s="7"/>
      <c r="D184" s="6"/>
      <c r="E184" s="2"/>
      <c r="F184" s="5"/>
      <c r="G184" s="3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8"/>
      <c r="C185" s="7"/>
      <c r="D185" s="6"/>
      <c r="E185" s="2"/>
      <c r="F185" s="5"/>
      <c r="G185" s="3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8"/>
      <c r="C186" s="7"/>
      <c r="D186" s="6"/>
      <c r="E186" s="2"/>
      <c r="F186" s="5"/>
      <c r="G186" s="3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8"/>
      <c r="C187" s="7"/>
      <c r="D187" s="6"/>
      <c r="E187" s="2"/>
      <c r="F187" s="5"/>
      <c r="G187" s="3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8"/>
      <c r="C188" s="7"/>
      <c r="D188" s="6"/>
      <c r="E188" s="2"/>
      <c r="F188" s="5"/>
      <c r="G188" s="3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8"/>
      <c r="C189" s="7"/>
      <c r="D189" s="6"/>
      <c r="E189" s="2"/>
      <c r="F189" s="5"/>
      <c r="G189" s="3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8"/>
      <c r="C190" s="7"/>
      <c r="D190" s="6"/>
      <c r="E190" s="2"/>
      <c r="F190" s="5"/>
      <c r="G190" s="3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8"/>
      <c r="C191" s="7"/>
      <c r="D191" s="6"/>
      <c r="E191" s="2"/>
      <c r="F191" s="5"/>
      <c r="G191" s="3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8"/>
      <c r="C192" s="7"/>
      <c r="D192" s="6"/>
      <c r="E192" s="2"/>
      <c r="F192" s="5"/>
      <c r="G192" s="3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8"/>
      <c r="C193" s="7"/>
      <c r="D193" s="6"/>
      <c r="E193" s="2"/>
      <c r="F193" s="5"/>
      <c r="G193" s="3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8"/>
      <c r="C194" s="7"/>
      <c r="D194" s="6"/>
      <c r="E194" s="2"/>
      <c r="F194" s="5"/>
      <c r="G194" s="3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8"/>
      <c r="C195" s="7"/>
      <c r="D195" s="6"/>
      <c r="E195" s="2"/>
      <c r="F195" s="5"/>
      <c r="G195" s="3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8"/>
      <c r="C196" s="7"/>
      <c r="D196" s="6"/>
      <c r="E196" s="2"/>
      <c r="F196" s="5"/>
      <c r="G196" s="3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8"/>
      <c r="C197" s="7"/>
      <c r="D197" s="6"/>
      <c r="E197" s="2"/>
      <c r="F197" s="5"/>
      <c r="G197" s="3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8"/>
      <c r="C198" s="7"/>
      <c r="D198" s="6"/>
      <c r="E198" s="2"/>
      <c r="F198" s="5"/>
      <c r="G198" s="3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8"/>
      <c r="C199" s="7"/>
      <c r="D199" s="6"/>
      <c r="E199" s="2"/>
      <c r="F199" s="5"/>
      <c r="G199" s="3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8"/>
      <c r="C200" s="7"/>
      <c r="D200" s="6"/>
      <c r="E200" s="2"/>
      <c r="F200" s="5"/>
      <c r="G200" s="3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8"/>
      <c r="C201" s="7"/>
      <c r="D201" s="6"/>
      <c r="E201" s="2"/>
      <c r="F201" s="5"/>
      <c r="G201" s="3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8"/>
      <c r="C202" s="7"/>
      <c r="D202" s="6"/>
      <c r="E202" s="2"/>
      <c r="F202" s="5"/>
      <c r="G202" s="3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8"/>
      <c r="C203" s="7"/>
      <c r="D203" s="6"/>
      <c r="E203" s="2"/>
      <c r="F203" s="5"/>
      <c r="G203" s="3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8"/>
      <c r="C204" s="7"/>
      <c r="D204" s="6"/>
      <c r="E204" s="2"/>
      <c r="F204" s="5"/>
      <c r="G204" s="3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8"/>
      <c r="C205" s="7"/>
      <c r="D205" s="6"/>
      <c r="E205" s="2"/>
      <c r="F205" s="5"/>
      <c r="G205" s="3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8"/>
      <c r="C206" s="7"/>
      <c r="D206" s="6"/>
      <c r="E206" s="2"/>
      <c r="F206" s="5"/>
      <c r="G206" s="3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8"/>
      <c r="C207" s="7"/>
      <c r="D207" s="6"/>
      <c r="E207" s="2"/>
      <c r="F207" s="5"/>
      <c r="G207" s="3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8"/>
      <c r="C208" s="7"/>
      <c r="D208" s="6"/>
      <c r="E208" s="2"/>
      <c r="F208" s="5"/>
      <c r="G208" s="3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8"/>
      <c r="C209" s="7"/>
      <c r="D209" s="6"/>
      <c r="E209" s="2"/>
      <c r="F209" s="5"/>
      <c r="G209" s="3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8"/>
      <c r="C210" s="7"/>
      <c r="D210" s="6"/>
      <c r="E210" s="2"/>
      <c r="F210" s="5"/>
      <c r="G210" s="3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8"/>
      <c r="C211" s="7"/>
      <c r="D211" s="6"/>
      <c r="E211" s="2"/>
      <c r="F211" s="5"/>
      <c r="G211" s="3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8"/>
      <c r="C212" s="7"/>
      <c r="D212" s="6"/>
      <c r="E212" s="2"/>
      <c r="F212" s="5"/>
      <c r="G212" s="3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8"/>
      <c r="C213" s="7"/>
      <c r="D213" s="6"/>
      <c r="E213" s="2"/>
      <c r="F213" s="5"/>
      <c r="G213" s="3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8"/>
      <c r="C214" s="7"/>
      <c r="D214" s="6"/>
      <c r="E214" s="2"/>
      <c r="F214" s="5"/>
      <c r="G214" s="3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8"/>
      <c r="C215" s="7"/>
      <c r="D215" s="6"/>
      <c r="E215" s="2"/>
      <c r="F215" s="5"/>
      <c r="G215" s="3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8"/>
      <c r="C216" s="7"/>
      <c r="D216" s="6"/>
      <c r="E216" s="2"/>
      <c r="F216" s="5"/>
      <c r="G216" s="3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8"/>
      <c r="C217" s="7"/>
      <c r="D217" s="6"/>
      <c r="E217" s="2"/>
      <c r="F217" s="5"/>
      <c r="G217" s="3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8"/>
      <c r="C218" s="7"/>
      <c r="D218" s="6"/>
      <c r="E218" s="2"/>
      <c r="F218" s="5"/>
      <c r="G218" s="3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8"/>
      <c r="C219" s="7"/>
      <c r="D219" s="6"/>
      <c r="E219" s="2"/>
      <c r="F219" s="5"/>
      <c r="G219" s="3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8"/>
      <c r="C220" s="7"/>
      <c r="D220" s="6"/>
      <c r="E220" s="2"/>
      <c r="F220" s="5"/>
      <c r="G220" s="3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8"/>
      <c r="C221" s="7"/>
      <c r="D221" s="6"/>
      <c r="E221" s="2"/>
      <c r="F221" s="5"/>
      <c r="G221" s="3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8"/>
      <c r="C222" s="7"/>
      <c r="D222" s="6"/>
      <c r="E222" s="2"/>
      <c r="F222" s="5"/>
      <c r="G222" s="3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8"/>
      <c r="C223" s="7"/>
      <c r="D223" s="6"/>
      <c r="E223" s="2"/>
      <c r="F223" s="5"/>
      <c r="G223" s="3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8"/>
      <c r="C224" s="7"/>
      <c r="D224" s="6"/>
      <c r="E224" s="2"/>
      <c r="F224" s="5"/>
      <c r="G224" s="3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8"/>
      <c r="C225" s="7"/>
      <c r="D225" s="6"/>
      <c r="E225" s="2"/>
      <c r="F225" s="5"/>
      <c r="G225" s="3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8"/>
      <c r="C226" s="7"/>
      <c r="D226" s="6"/>
      <c r="E226" s="2"/>
      <c r="F226" s="5"/>
      <c r="G226" s="3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8"/>
      <c r="C227" s="7"/>
      <c r="D227" s="6"/>
      <c r="E227" s="2"/>
      <c r="F227" s="5"/>
      <c r="G227" s="3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3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3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3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3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3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3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3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3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3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3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3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3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3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3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3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3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3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3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3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3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3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3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3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3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3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3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3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3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3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3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3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3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3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3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3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3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3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3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3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3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3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3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3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3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3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3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3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3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3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3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3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3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3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3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3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3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3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3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3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3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3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Analysis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2020-10-20T18:57:10Z</dcterms:created>
  <dcterms:modified xsi:type="dcterms:W3CDTF">2020-10-20T18:57:49Z</dcterms:modified>
</cp:coreProperties>
</file>